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Abril\Rascunhos\"/>
    </mc:Choice>
  </mc:AlternateContent>
  <bookViews>
    <workbookView xWindow="0" yWindow="0" windowWidth="23040" windowHeight="9264" tabRatio="500"/>
  </bookViews>
  <sheets>
    <sheet name="042022" sheetId="5" r:id="rId1"/>
  </sheets>
  <definedNames>
    <definedName name="_xlnm.Print_Area" localSheetId="0">'042022'!$A$1:$B$100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5" l="1"/>
  <c r="B79" i="5"/>
  <c r="B54" i="5"/>
  <c r="B56" i="5" l="1"/>
  <c r="B61" i="5"/>
  <c r="B69" i="5" s="1"/>
  <c r="B45" i="5"/>
  <c r="B44" i="5"/>
  <c r="B78" i="5"/>
  <c r="B58" i="5"/>
  <c r="B60" i="5"/>
  <c r="B39" i="5"/>
  <c r="B53" i="5"/>
  <c r="B32" i="5"/>
  <c r="B52" i="5"/>
  <c r="B28" i="5"/>
  <c r="B41" i="5" l="1"/>
  <c r="B86" i="5"/>
  <c r="B74" i="5"/>
  <c r="B68" i="5"/>
  <c r="B48" i="5"/>
  <c r="B47" i="5"/>
  <c r="B29" i="5"/>
  <c r="B36" i="5" l="1"/>
  <c r="B80" i="5" l="1"/>
  <c r="C80" i="5" s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<sst xmlns="http://schemas.openxmlformats.org/spreadsheetml/2006/main" count="74" uniqueCount="74">
  <si>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</si>
  <si>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</si>
  <si>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</si>
  <si>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</si>
  <si>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</si>
  <si>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</si>
  <si>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</si>
  <si>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</si>
  <si>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</si>
  <si>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</si>
  <si>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</si>
  <si>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</si>
  <si>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</si>
  <si>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</si>
  <si>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</si>
  <si>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</si>
  <si>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</si>
  <si>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</si>
  <si>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</si>
  <si>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</si>
  <si>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</si>
  <si>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</si>
  <si>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</si>
  <si>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</si>
  <si>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</si>
  <si>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</si>
  <si>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</si>
  <si>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</si>
  <si>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</si>
  <si>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</si>
  <si>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</si>
  <si>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</si>
  <si>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</si>
  <si>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</si>
  <si>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</si>
  <si>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</si>
  <si>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</si>
  <si>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</si>
  <si>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</si>
  <si>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</si>
  <si>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</si>
  <si>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</si>
  <si>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</si>
  <si>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</si>
  <si>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</si>
  <si>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</si>
  <si>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</si>
  <si>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</si>
  <si>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</si>
  <si>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</si>
  <si>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</si>
  <si>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</si>
  <si>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</si>
  <si>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</si>
  <si>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2.5 Outras entradas - DOAÇÕES/REEMBOLSOS DE DESPESAS/ESTORNOS BANCÁRIOS</t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</si>
  <si>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</si>
  <si>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</si>
  <si>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</si>
  <si>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</si>
  <si>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</si>
  <si>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</si>
  <si>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</si>
  <si>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</si>
  <si>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</si>
  <si>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CNPJ: (*)</t>
  </si>
  <si>
    <t xml:space="preserve">9.Nota Explicativa: (*) A Criação do CNPJ da unidade é de competência do Parceiro Público e encontra-se em fase de cadastro.
</t>
  </si>
  <si>
    <t>Goiânia, 30 de Abril de 2022</t>
  </si>
  <si>
    <t>7.SALDO BANCÁRIO FINAL EM 30/04/2022</t>
  </si>
  <si>
    <t>Competência: 04/2022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</si>
  <si>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</si>
  <si>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</si>
  <si>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</si>
  <si>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CONTRATO DE GESTÃO/ADITIVO Nº:     033/2022 - SES - EMERGENCIAL</t>
  </si>
  <si>
    <t>VIGÊNCIA DO CONTRATO DE GESTÃO:   04/07/2022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</si>
</sst>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140332"/>
          <a:ext cx="356257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topLeftCell="A80" zoomScale="115" zoomScaleNormal="115" zoomScaleSheetLayoutView="70" zoomScalePageLayoutView="70" workbookViewId="0">
      <selection activeCell="A18" sqref="A18"/>
    </sheetView>
  </sheetViews>
  <sheetFormatPr defaultColWidth="41.6640625" defaultRowHeight="14.4" x14ac:dyDescent="0.3"/>
  <cols>
    <col min="1" max="1" width="119.88671875" style="1" customWidth="1"/>
    <col min="2" max="2" width="43.44140625" style="1" customWidth="1"/>
    <col min="3" max="3" width="42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37</v>
      </c>
      <c r="B10" s="22"/>
      <c r="C10" s="2"/>
    </row>
    <row r="11" spans="1:3" s="1" customFormat="1" ht="15.9" customHeight="1" x14ac:dyDescent="0.3">
      <c r="A11" s="22" t="s">
        <v>56</v>
      </c>
      <c r="B11" s="23"/>
      <c r="C11" s="2"/>
    </row>
    <row r="12" spans="1:3" s="1" customFormat="1" ht="15.9" customHeight="1" x14ac:dyDescent="0.3">
      <c r="A12" s="24" t="s">
        <v>57</v>
      </c>
      <c r="B12" s="24"/>
      <c r="C12" s="4"/>
    </row>
    <row r="13" spans="1:3" s="1" customFormat="1" ht="15.9" customHeight="1" x14ac:dyDescent="0.3">
      <c r="A13" s="25" t="s">
        <v>28</v>
      </c>
      <c r="B13" s="23"/>
      <c r="C13" s="2"/>
    </row>
    <row r="14" spans="1:3" s="1" customFormat="1" ht="15.9" customHeight="1" x14ac:dyDescent="0.3">
      <c r="A14" s="24" t="s">
        <v>63</v>
      </c>
      <c r="B14" s="24"/>
      <c r="C14" s="5"/>
    </row>
    <row r="15" spans="1:3" s="1" customFormat="1" ht="15.9" customHeight="1" x14ac:dyDescent="0.3">
      <c r="A15" s="72" t="s">
        <v>64</v>
      </c>
      <c r="B15" s="23"/>
      <c r="C15" s="2"/>
    </row>
    <row r="16" spans="1:3" s="1" customFormat="1" ht="15.9" customHeight="1" x14ac:dyDescent="0.3">
      <c r="A16" s="24" t="s">
        <v>72</v>
      </c>
      <c r="B16" s="24"/>
      <c r="C16" s="4"/>
    </row>
    <row r="17" spans="1:3" s="1" customFormat="1" ht="15.9" customHeight="1" x14ac:dyDescent="0.3">
      <c r="A17" s="24" t="s">
        <v>73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49</v>
      </c>
      <c r="B19" s="27">
        <v>5954087.0999999996</v>
      </c>
      <c r="C19" s="6"/>
    </row>
    <row r="20" spans="1:3" s="7" customFormat="1" ht="15.9" customHeight="1" x14ac:dyDescent="0.3">
      <c r="A20" s="26" t="s">
        <v>50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48</v>
      </c>
      <c r="C23" s="4"/>
    </row>
    <row r="24" spans="1:3" s="1" customFormat="1" ht="15.9" customHeight="1" x14ac:dyDescent="0.3">
      <c r="A24" s="30" t="s">
        <v>68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43</v>
      </c>
      <c r="B27" s="34">
        <v>695063.07</v>
      </c>
      <c r="C27" s="10"/>
    </row>
    <row r="28" spans="1:3" s="1" customFormat="1" ht="15.9" customHeight="1" x14ac:dyDescent="0.3">
      <c r="A28" s="33" t="s">
        <v>44</v>
      </c>
      <c r="B28" s="34">
        <f>27784.97+3041206.01</f>
        <v>3068990.98</v>
      </c>
      <c r="C28" s="10"/>
    </row>
    <row r="29" spans="1:3" s="1" customFormat="1" ht="15.9" customHeight="1" x14ac:dyDescent="0.3">
      <c r="A29" s="35" t="s">
        <v>29</v>
      </c>
      <c r="B29" s="36">
        <f>B27+B28+B26</f>
        <v>3764054.05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69</v>
      </c>
      <c r="B32" s="27">
        <f>14683687.32</f>
        <v>14683687.32</v>
      </c>
      <c r="C32" s="11"/>
    </row>
    <row r="33" spans="1:3" s="12" customFormat="1" ht="15.9" customHeight="1" x14ac:dyDescent="0.3">
      <c r="A33" s="38" t="s">
        <v>38</v>
      </c>
      <c r="B33" s="68">
        <v>0</v>
      </c>
      <c r="C33" s="11"/>
    </row>
    <row r="34" spans="1:3" s="12" customFormat="1" ht="15.9" customHeight="1" x14ac:dyDescent="0.3">
      <c r="A34" s="22" t="s">
        <v>59</v>
      </c>
      <c r="B34" s="27">
        <v>7163.41</v>
      </c>
      <c r="C34" s="11"/>
    </row>
    <row r="35" spans="1:3" s="12" customFormat="1" ht="15.9" customHeight="1" x14ac:dyDescent="0.3">
      <c r="A35" s="22" t="s">
        <v>54</v>
      </c>
      <c r="B35" s="27">
        <f>210836.38+2</f>
        <v>210838.38</v>
      </c>
      <c r="C35" s="11"/>
    </row>
    <row r="36" spans="1:3" s="12" customFormat="1" ht="15.9" customHeight="1" x14ac:dyDescent="0.3">
      <c r="A36" s="39" t="s">
        <v>30</v>
      </c>
      <c r="B36" s="36">
        <f>SUM(B32:B35)</f>
        <v>14901689.110000001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70</v>
      </c>
      <c r="B39" s="27">
        <f>7867594.09</f>
        <v>7867594.0899999999</v>
      </c>
      <c r="C39" s="13"/>
    </row>
    <row r="40" spans="1:3" s="12" customFormat="1" ht="15.9" customHeight="1" x14ac:dyDescent="0.3">
      <c r="A40" s="38" t="s">
        <v>39</v>
      </c>
      <c r="B40" s="27">
        <v>0</v>
      </c>
      <c r="C40" s="13"/>
    </row>
    <row r="41" spans="1:3" s="12" customFormat="1" ht="15.9" customHeight="1" x14ac:dyDescent="0.3">
      <c r="A41" s="39" t="s">
        <v>31</v>
      </c>
      <c r="B41" s="36">
        <f>SUM(B39:B40)</f>
        <v>7867594.0899999999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71</v>
      </c>
      <c r="B44" s="27">
        <f>7757246.54</f>
        <v>7757246.54</v>
      </c>
      <c r="C44" s="16"/>
    </row>
    <row r="45" spans="1:3" s="12" customFormat="1" ht="15.9" customHeight="1" x14ac:dyDescent="0.3">
      <c r="A45" s="44" t="s">
        <v>8</v>
      </c>
      <c r="B45" s="36">
        <f>B44</f>
        <v>7757246.54</v>
      </c>
      <c r="C45" s="16"/>
    </row>
    <row r="46" spans="1:3" s="12" customFormat="1" ht="15.9" customHeight="1" x14ac:dyDescent="0.3">
      <c r="A46" s="22" t="s">
        <v>40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32</v>
      </c>
      <c r="B48" s="49">
        <f>B45+B47</f>
        <v>7757246.54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f>811830.13</f>
        <v>811830.13</v>
      </c>
      <c r="C52" s="11"/>
    </row>
    <row r="53" spans="1:3" s="12" customFormat="1" ht="15.9" customHeight="1" x14ac:dyDescent="0.3">
      <c r="A53" s="52" t="s">
        <v>13</v>
      </c>
      <c r="B53" s="27">
        <f>6676781.11</f>
        <v>6676781.1100000003</v>
      </c>
      <c r="C53" s="11"/>
    </row>
    <row r="54" spans="1:3" s="12" customFormat="1" ht="15.9" customHeight="1" x14ac:dyDescent="0.3">
      <c r="A54" s="52" t="s">
        <v>14</v>
      </c>
      <c r="B54" s="27">
        <f>1408328.26+11000</f>
        <v>1419328.26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9003.73+650705.32</f>
        <v>659709.04999999993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52</v>
      </c>
      <c r="B58" s="27">
        <f>232117.57+2000</f>
        <v>234117.57</v>
      </c>
      <c r="C58" s="11"/>
    </row>
    <row r="59" spans="1:3" s="12" customFormat="1" ht="15.9" customHeight="1" x14ac:dyDescent="0.3">
      <c r="A59" s="48" t="s">
        <v>51</v>
      </c>
      <c r="B59" s="27">
        <v>0</v>
      </c>
      <c r="C59" s="11"/>
    </row>
    <row r="60" spans="1:3" s="12" customFormat="1" ht="15.9" customHeight="1" x14ac:dyDescent="0.3">
      <c r="A60" s="48" t="s">
        <v>60</v>
      </c>
      <c r="B60" s="27">
        <f>6189.12</f>
        <v>6189.12</v>
      </c>
      <c r="C60" s="11"/>
    </row>
    <row r="61" spans="1:3" s="12" customFormat="1" ht="15.9" customHeight="1" x14ac:dyDescent="0.3">
      <c r="A61" s="44" t="s">
        <v>53</v>
      </c>
      <c r="B61" s="36">
        <f>SUM(B52:B60)</f>
        <v>9807955.2400000002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42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41</v>
      </c>
      <c r="B67" s="27">
        <v>0</v>
      </c>
      <c r="C67" s="13"/>
    </row>
    <row r="68" spans="1:4" s="12" customFormat="1" ht="15.9" customHeight="1" x14ac:dyDescent="0.3">
      <c r="A68" s="44" t="s">
        <v>33</v>
      </c>
      <c r="B68" s="36">
        <f>SUM(B64:B67)</f>
        <v>0</v>
      </c>
      <c r="C68" s="16"/>
    </row>
    <row r="69" spans="1:4" s="12" customFormat="1" ht="15.9" customHeight="1" x14ac:dyDescent="0.3">
      <c r="A69" s="44" t="s">
        <v>34</v>
      </c>
      <c r="B69" s="36">
        <f>B61+B68</f>
        <v>9807955.2400000002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47</v>
      </c>
      <c r="B73" s="27">
        <v>0</v>
      </c>
      <c r="C73" s="2"/>
    </row>
    <row r="74" spans="1:4" s="12" customFormat="1" ht="15.9" customHeight="1" x14ac:dyDescent="0.3">
      <c r="A74" s="54" t="s">
        <v>35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67</v>
      </c>
      <c r="B76" s="56"/>
      <c r="C76" s="10"/>
    </row>
    <row r="77" spans="1:4" s="12" customFormat="1" ht="15.9" customHeight="1" x14ac:dyDescent="0.3">
      <c r="A77" s="57" t="s">
        <v>23</v>
      </c>
      <c r="B77" s="34">
        <v>2000</v>
      </c>
      <c r="C77" s="10"/>
    </row>
    <row r="78" spans="1:4" s="12" customFormat="1" ht="15.9" customHeight="1" x14ac:dyDescent="0.3">
      <c r="A78" s="57" t="s">
        <v>45</v>
      </c>
      <c r="B78" s="34">
        <f>6946786.42+251.02+10</f>
        <v>6947047.4399999995</v>
      </c>
      <c r="C78" s="10"/>
      <c r="D78" s="21"/>
    </row>
    <row r="79" spans="1:4" s="12" customFormat="1" ht="15.9" customHeight="1" x14ac:dyDescent="0.3">
      <c r="A79" s="57" t="s">
        <v>46</v>
      </c>
      <c r="B79" s="34">
        <f>27.44+4.63+1908706.41+1+1</f>
        <v>1908740.48</v>
      </c>
      <c r="C79" s="19"/>
    </row>
    <row r="80" spans="1:4" s="12" customFormat="1" ht="15.9" customHeight="1" x14ac:dyDescent="0.3">
      <c r="A80" s="54" t="s">
        <v>36</v>
      </c>
      <c r="B80" s="58">
        <f>(B29+B36)-(B69+B74)</f>
        <v>8857787.9199999999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58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55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24.75" customHeight="1" x14ac:dyDescent="0.3">
      <c r="A87" s="66" t="s">
        <v>65</v>
      </c>
      <c r="B87" s="67"/>
      <c r="C87" s="1"/>
      <c r="D87" s="2"/>
    </row>
    <row r="88" spans="1:5" s="1" customFormat="1" ht="15.75" customHeight="1" x14ac:dyDescent="0.3">
      <c r="A88" s="65"/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61</v>
      </c>
    </row>
    <row r="95" spans="1:5" x14ac:dyDescent="0.3">
      <c r="A95" s="70" t="s">
        <v>62</v>
      </c>
      <c r="B95" s="71" t="s">
        <v>66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rSLcPUpD47ybJfKAoT5H8+lWRIxVMNm53QHK3JuKGf8=</DigestValue>
    </Reference>
    <Reference Type="http://www.w3.org/2000/09/xmldsig#Object" URI="#idOfficeObject">
      <DigestMethod Algorithm="http://www.w3.org/2001/04/xmlenc#sha256"/>
      <DigestValue>AfxyHNgdT3VXshCLNyP1xSSvAGPCvDU55cwrPtgOnAw=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7h7F+7EPGbBZqa2/u9fya9CxBMAhFiz9Vn2ndeI/XAo=</DigestValue>
    </Reference>
  </SignedInfo>
  <SignatureValue>uzeagPOHGV6f+bU5gmBlBp/vF38IMqucSUOuuMFmQjaOR7qOJwZA6AIhuTUstNpcK6r92fStQFaM
T3aE6nHHtYpSHz1YUw3YAP6zj8nKaNsAQZa6F9HqZaCUWuuZNg6R0vsMP0jEEbKBGrh0YS06XTD+
O3Kx9WyX7LqUID1D8w4Z0vvktiY7oaJzqohV4RoHAiPr5anyFhKBRTL/VipLecr5/Z1CjNIEnGuy
FG0c697bQXQPY6mvFCqztDH7MlW9/89zkCJx7LebcABd0s4dUaIayLpoTBtsFXj+6Xl1SGvsIpZM
v2ZGNCuQtRV2C7CMc1K6yQ2y5HEIdNeI35OF+Q==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+BSdV+0aTx3e3FDTySTp2VqXpP2qVXyip2KPfhXqc8Q=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OK7SHsmypA0/rYTFzRSx7p4oUIE9j3ayQsE9ec+9YM8=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fhkvmWN75wQLfRaJDC0ULVBEn3DEmKtuYLckf7yK2l8=</DigestValue>
      </Reference>
      <Reference URI="/xl/styles.xml?ContentType=application/vnd.openxmlformats-officedocument.spreadsheetml.styles+xml">
        <DigestMethod Algorithm="http://www.w3.org/2001/04/xmlenc#sha256"/>
        <DigestValue>wGpMbZhUisJocw+LmNrrvNxYeG5CcEUg6xrADzPDwVE=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gQYq+ZDqYKqEZyzRG66ONMZXx/pcnqSwWs33jbs2vfM=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Qfqo9DTKz54vlwL8Ai6JnWIIdKaJK4ijTjmDVDihGhQ=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2022-05-25T20:56:35Z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2022-05-25T20:56:35Z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042022</vt:lpstr>
      <vt:lpstr>'042022'!Area_de_impressao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Adriano Salles Amadeu</dc:creator>
  <dc:description/>
  <cp:lastModifiedBy>Adriano Adriano Salles Amadeu</cp:lastModifiedBy>
  <cp:lastPrinted>2022-05-05T13:52:17Z</cp:lastPrinted>
  <dcterms:created xsi:type="dcterms:W3CDTF">2021-09-23T15:15:02Z</dcterms:created>
  <dcterms:modified xsi:type="dcterms:W3CDTF">2022-05-25T17:41:12Z</dcterms:modified>
</cp:coreProperties>
</file>