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elatório-recursos-recebidos-gastos-e-devolvidos\2022 para retificar\"/>
    </mc:Choice>
  </mc:AlternateContent>
  <bookViews>
    <workbookView xWindow="0" yWindow="0" windowWidth="23040" windowHeight="9264" tabRatio="500"/>
  </bookViews>
  <sheets>
    <sheet name="082022" sheetId="5" r:id="rId1"/>
  </sheets>
  <definedNames>
    <definedName name="_xlnm.Print_Area" localSheetId="0">'082022'!$A$1:$B$100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5" i="5" l="1"/>
  <c r="B56" i="5" l="1"/>
  <c r="B39" i="5"/>
  <c r="B40" i="5"/>
  <c r="B79" i="5"/>
  <c r="B34" i="5"/>
  <c r="B28" i="5"/>
  <c r="B27" i="5"/>
  <c r="B36" i="5" l="1"/>
  <c r="B41" i="5"/>
  <c r="B78" i="5"/>
  <c r="B61" i="5"/>
  <c r="B45" i="5"/>
  <c r="B86" i="5" l="1"/>
  <c r="B74" i="5"/>
  <c r="B68" i="5"/>
  <c r="B69" i="5" s="1"/>
  <c r="B47" i="5"/>
  <c r="B48" i="5" s="1"/>
  <c r="B29" i="5"/>
  <c r="B80" i="5" l="1"/>
  <c r="C80" i="5" l="1"/>
</calcChain>
</file>

<file path=xl/sharedStrings.xml><?xml version="1.0" encoding="utf-8"?>
<sst xmlns="http://schemas.openxmlformats.org/spreadsheetml/2006/main" count="74" uniqueCount="74">
  <si>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</si>
  <si>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</si>
  <si>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</si>
  <si>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</si>
  <si>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</si>
  <si>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</si>
  <si>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</si>
  <si>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</si>
  <si>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</si>
  <si>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</si>
  <si>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</si>
  <si>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</si>
  <si>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</si>
  <si>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</si>
  <si>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</si>
  <si>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</si>
  <si>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</si>
  <si>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</si>
  <si>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</si>
  <si>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</si>
  <si>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</si>
  <si>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</si>
  <si>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</si>
  <si>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</si>
  <si>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</si>
  <si>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</si>
  <si>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</si>
  <si>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</si>
  <si>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</si>
  <si>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</si>
  <si>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</si>
  <si>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</si>
  <si>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</si>
  <si>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</si>
  <si>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</si>
  <si>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</si>
  <si>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</si>
  <si>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</si>
  <si>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</si>
  <si>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</si>
  <si>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</si>
  <si>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</si>
  <si>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</si>
  <si>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</si>
  <si>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</si>
  <si>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</si>
  <si>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</si>
  <si>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</si>
  <si>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</si>
  <si>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</si>
  <si>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</si>
  <si>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</si>
  <si>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</si>
  <si>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8.3 Glosa - Fatura Enel</t>
  </si>
  <si>
    <t>CNPJ: 21.236.845/0001-50</t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</si>
  <si>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</si>
  <si>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</si>
  <si>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</si>
  <si>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</si>
  <si>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Assinatura do Responsável pela Área Financeira:</t>
  </si>
  <si>
    <t>Assinatura do Contador:</t>
  </si>
  <si>
    <t>NOME DA UNIDADE GERIDA:  HOSPITAL REGIONAL DE ITUMBIARA SÃO MARCOS (HCAMP ITUMBIARA).</t>
  </si>
  <si>
    <t>2.1 Repasse - CUSTEIO  CEF 4217-0  / CEF 4241-3 / ITAU 99524-9</t>
  </si>
  <si>
    <t>3.1 Resgate Aplicação - CUSTEIO 4217-0 / CEF 4241-3 / ITAU 99524-9</t>
  </si>
  <si>
    <t>4.1 Aplicação Financeira - CUSTEIO  4217-0 / CEF 4241-3 / ITAU 99524-9</t>
  </si>
  <si>
    <t>CONTRATO DE GESTÃO/ADITIVO Nº: 033/2022 - SES - EMERGENCIAL</t>
  </si>
  <si>
    <t>7.SALDO BANCÁRIO FINAL EM 31/08/2022</t>
  </si>
  <si>
    <t>Competência: 08/2022</t>
  </si>
  <si>
    <t>VIGÊNCIA DO CONTRATO DE GESTÃO:   31/05/2022</t>
  </si>
  <si>
    <t>Goiânia, 31 de agosto de 2022</t>
  </si>
  <si>
    <t>2.5 Outras entradas - (REEMBOLSOS DE DESPESAS/ESTORNOS BANCÁRIOS/EMPRÉSTIMO)</t>
  </si>
  <si>
    <t>CNPJ: 02.529.964/0001-57</t>
  </si>
  <si>
    <t>CNPJ: 21.236.845/0006-65</t>
  </si>
  <si>
    <t>9.Nota Explicativa: Contrato Emergencial finalizado em 31/05/2022, período contempla obrigações residuais do contrato em questão.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</si>
</sst>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/>
    <xf numFmtId="4" fontId="6" fillId="0" borderId="1" xfId="1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0</xdr:col>
      <xdr:colOff>7881710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91</xdr:row>
      <xdr:rowOff>6512</xdr:rowOff>
    </xdr:from>
    <xdr:to>
      <xdr:col>1</xdr:col>
      <xdr:colOff>1296051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140332"/>
          <a:ext cx="3562578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zoomScale="115" zoomScaleNormal="115" zoomScaleSheetLayoutView="70" zoomScalePageLayoutView="70" workbookViewId="0">
      <selection activeCell="B88" sqref="B88"/>
    </sheetView>
  </sheetViews>
  <sheetFormatPr defaultColWidth="41.6640625" defaultRowHeight="14.4" x14ac:dyDescent="0.3"/>
  <cols>
    <col min="1" max="1" width="119.88671875" style="1" customWidth="1"/>
    <col min="2" max="2" width="43.44140625" style="1" customWidth="1"/>
    <col min="3" max="3" width="25.5546875" style="1" customWidth="1"/>
    <col min="4" max="4" width="41.6640625" style="2"/>
    <col min="5" max="1024" width="41.6640625" style="1"/>
  </cols>
  <sheetData>
    <row r="1" spans="1:3" ht="99.9" customHeight="1" x14ac:dyDescent="0.3">
      <c r="A1" s="75"/>
      <c r="B1" s="75"/>
    </row>
    <row r="2" spans="1:3" s="1" customFormat="1" ht="9" customHeight="1" x14ac:dyDescent="0.3">
      <c r="A2" s="76" t="s">
        <v>0</v>
      </c>
      <c r="B2" s="76"/>
      <c r="C2" s="2"/>
    </row>
    <row r="3" spans="1:3" s="1" customFormat="1" ht="9" customHeight="1" x14ac:dyDescent="0.3">
      <c r="A3" s="76"/>
      <c r="B3" s="76"/>
      <c r="C3" s="2"/>
    </row>
    <row r="4" spans="1:3" s="1" customFormat="1" ht="9" customHeight="1" x14ac:dyDescent="0.3">
      <c r="A4" s="76"/>
      <c r="B4" s="76"/>
      <c r="C4" s="2"/>
    </row>
    <row r="5" spans="1:3" s="1" customFormat="1" ht="9" customHeight="1" x14ac:dyDescent="0.3">
      <c r="A5" s="76"/>
      <c r="B5" s="76"/>
      <c r="C5" s="2"/>
    </row>
    <row r="6" spans="1:3" s="1" customFormat="1" ht="9" customHeight="1" x14ac:dyDescent="0.3">
      <c r="A6" s="76"/>
      <c r="B6" s="76"/>
      <c r="C6" s="2"/>
    </row>
    <row r="7" spans="1:3" s="1" customFormat="1" ht="9" customHeight="1" x14ac:dyDescent="0.3">
      <c r="A7" s="76"/>
      <c r="B7" s="76"/>
      <c r="C7" s="3"/>
    </row>
    <row r="8" spans="1:3" s="1" customFormat="1" ht="23.25" customHeight="1" x14ac:dyDescent="0.3">
      <c r="A8" s="77" t="s">
        <v>1</v>
      </c>
      <c r="B8" s="77"/>
      <c r="C8" s="3"/>
    </row>
    <row r="9" spans="1:3" s="1" customFormat="1" ht="23.25" customHeight="1" x14ac:dyDescent="0.3">
      <c r="A9" s="77"/>
      <c r="B9" s="77"/>
      <c r="C9" s="3"/>
    </row>
    <row r="10" spans="1:3" s="1" customFormat="1" ht="15.9" customHeight="1" x14ac:dyDescent="0.3">
      <c r="A10" s="22" t="s">
        <v>36</v>
      </c>
      <c r="B10" s="22"/>
      <c r="C10" s="2"/>
    </row>
    <row r="11" spans="1:3" s="1" customFormat="1" ht="15.9" customHeight="1" x14ac:dyDescent="0.3">
      <c r="A11" s="22" t="s">
        <v>71</v>
      </c>
      <c r="B11" s="23"/>
      <c r="C11" s="2"/>
    </row>
    <row r="12" spans="1:3" s="1" customFormat="1" ht="15.9" customHeight="1" x14ac:dyDescent="0.3">
      <c r="A12" s="24" t="s">
        <v>55</v>
      </c>
      <c r="B12" s="24"/>
      <c r="C12" s="4"/>
    </row>
    <row r="13" spans="1:3" s="1" customFormat="1" ht="15.9" customHeight="1" x14ac:dyDescent="0.3">
      <c r="A13" s="25" t="s">
        <v>54</v>
      </c>
      <c r="B13" s="23"/>
      <c r="C13" s="2"/>
    </row>
    <row r="14" spans="1:3" s="1" customFormat="1" ht="15.9" customHeight="1" x14ac:dyDescent="0.3">
      <c r="A14" s="24" t="s">
        <v>61</v>
      </c>
      <c r="B14" s="24"/>
      <c r="C14" s="5"/>
    </row>
    <row r="15" spans="1:3" s="1" customFormat="1" ht="15.9" customHeight="1" x14ac:dyDescent="0.3">
      <c r="A15" s="72" t="s">
        <v>72</v>
      </c>
      <c r="B15" s="23"/>
      <c r="C15" s="2"/>
    </row>
    <row r="16" spans="1:3" s="1" customFormat="1" ht="15.9" customHeight="1" x14ac:dyDescent="0.3">
      <c r="A16" s="24" t="s">
        <v>65</v>
      </c>
      <c r="B16" s="24"/>
      <c r="C16" s="4"/>
    </row>
    <row r="17" spans="1:3" s="1" customFormat="1" ht="15.9" customHeight="1" x14ac:dyDescent="0.3">
      <c r="A17" s="24" t="s">
        <v>68</v>
      </c>
      <c r="B17" s="24"/>
      <c r="C17" s="5"/>
    </row>
    <row r="18" spans="1:3" s="1" customFormat="1" ht="15.9" customHeight="1" x14ac:dyDescent="0.3">
      <c r="A18" s="25"/>
      <c r="B18" s="23"/>
      <c r="C18" s="5"/>
    </row>
    <row r="19" spans="1:3" s="7" customFormat="1" ht="15.9" customHeight="1" x14ac:dyDescent="0.3">
      <c r="A19" s="26" t="s">
        <v>48</v>
      </c>
      <c r="B19" s="27">
        <v>0</v>
      </c>
      <c r="C19" s="6"/>
    </row>
    <row r="20" spans="1:3" s="7" customFormat="1" ht="15.9" customHeight="1" x14ac:dyDescent="0.3">
      <c r="A20" s="26" t="s">
        <v>49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78" t="s">
        <v>2</v>
      </c>
      <c r="B22" s="78"/>
      <c r="C22" s="4"/>
    </row>
    <row r="23" spans="1:3" s="1" customFormat="1" ht="14.1" customHeight="1" x14ac:dyDescent="0.3">
      <c r="A23" s="29"/>
      <c r="B23" s="79" t="s">
        <v>47</v>
      </c>
      <c r="C23" s="4"/>
    </row>
    <row r="24" spans="1:3" s="1" customFormat="1" ht="15.9" customHeight="1" x14ac:dyDescent="0.3">
      <c r="A24" s="30" t="s">
        <v>67</v>
      </c>
      <c r="B24" s="79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73">
        <v>0</v>
      </c>
      <c r="C26" s="10"/>
    </row>
    <row r="27" spans="1:3" s="1" customFormat="1" ht="15.9" customHeight="1" x14ac:dyDescent="0.3">
      <c r="A27" s="33" t="s">
        <v>42</v>
      </c>
      <c r="B27" s="73">
        <f>10+10+10</f>
        <v>30</v>
      </c>
      <c r="C27" s="10"/>
    </row>
    <row r="28" spans="1:3" s="1" customFormat="1" ht="15.9" customHeight="1" x14ac:dyDescent="0.3">
      <c r="A28" s="33" t="s">
        <v>43</v>
      </c>
      <c r="B28" s="73">
        <f>287320.91+738761.77+918.62</f>
        <v>1027001.2999999999</v>
      </c>
      <c r="C28" s="10"/>
    </row>
    <row r="29" spans="1:3" s="1" customFormat="1" ht="15.9" customHeight="1" x14ac:dyDescent="0.3">
      <c r="A29" s="35" t="s">
        <v>28</v>
      </c>
      <c r="B29" s="36">
        <f>B27+B28+B26</f>
        <v>1027031.2999999999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62</v>
      </c>
      <c r="B32" s="27">
        <v>35432.800000000003</v>
      </c>
      <c r="C32" s="11"/>
    </row>
    <row r="33" spans="1:3" s="12" customFormat="1" ht="15.9" customHeight="1" x14ac:dyDescent="0.3">
      <c r="A33" s="38" t="s">
        <v>37</v>
      </c>
      <c r="B33" s="68">
        <v>0</v>
      </c>
      <c r="C33" s="11"/>
    </row>
    <row r="34" spans="1:3" s="12" customFormat="1" ht="15.9" customHeight="1" x14ac:dyDescent="0.3">
      <c r="A34" s="22" t="s">
        <v>57</v>
      </c>
      <c r="B34" s="27">
        <f>7235.84+41.08+2327.63</f>
        <v>9604.5499999999993</v>
      </c>
      <c r="C34" s="11"/>
    </row>
    <row r="35" spans="1:3" s="12" customFormat="1" ht="15.9" customHeight="1" x14ac:dyDescent="0.3">
      <c r="A35" s="22" t="s">
        <v>70</v>
      </c>
      <c r="B35" s="73">
        <f>86800+99.31+26.3+1002.23</f>
        <v>87927.84</v>
      </c>
      <c r="C35" s="11"/>
    </row>
    <row r="36" spans="1:3" s="12" customFormat="1" ht="15.9" customHeight="1" x14ac:dyDescent="0.3">
      <c r="A36" s="39" t="s">
        <v>29</v>
      </c>
      <c r="B36" s="36">
        <f>SUM(B32:B35)</f>
        <v>132965.19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63</v>
      </c>
      <c r="B39" s="27">
        <f>36302.04+17.91</f>
        <v>36319.950000000004</v>
      </c>
      <c r="C39" s="13"/>
    </row>
    <row r="40" spans="1:3" s="12" customFormat="1" ht="15.9" customHeight="1" x14ac:dyDescent="0.3">
      <c r="A40" s="38" t="s">
        <v>38</v>
      </c>
      <c r="B40" s="27">
        <f>282184</f>
        <v>282184</v>
      </c>
      <c r="C40" s="13"/>
    </row>
    <row r="41" spans="1:3" s="12" customFormat="1" ht="15.9" customHeight="1" x14ac:dyDescent="0.3">
      <c r="A41" s="39" t="s">
        <v>30</v>
      </c>
      <c r="B41" s="36">
        <f>SUM(B39:B40)</f>
        <v>318503.95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64</v>
      </c>
      <c r="B44" s="27">
        <v>35911.97</v>
      </c>
      <c r="C44" s="16"/>
    </row>
    <row r="45" spans="1:3" s="12" customFormat="1" ht="15.9" customHeight="1" x14ac:dyDescent="0.3">
      <c r="A45" s="44" t="s">
        <v>8</v>
      </c>
      <c r="B45" s="36">
        <f>B44</f>
        <v>35911.97</v>
      </c>
      <c r="C45" s="16"/>
    </row>
    <row r="46" spans="1:3" s="12" customFormat="1" ht="15.9" customHeight="1" x14ac:dyDescent="0.3">
      <c r="A46" s="22" t="s">
        <v>39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31</v>
      </c>
      <c r="B48" s="49">
        <f>B45+B47</f>
        <v>35911.97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v>0</v>
      </c>
      <c r="C52" s="11"/>
    </row>
    <row r="53" spans="1:3" s="12" customFormat="1" ht="15.9" customHeight="1" x14ac:dyDescent="0.3">
      <c r="A53" s="52" t="s">
        <v>13</v>
      </c>
      <c r="B53" s="27">
        <v>72302.039999999994</v>
      </c>
      <c r="C53" s="11"/>
    </row>
    <row r="54" spans="1:3" s="12" customFormat="1" ht="15.9" customHeight="1" x14ac:dyDescent="0.3">
      <c r="A54" s="52" t="s">
        <v>14</v>
      </c>
      <c r="B54" s="27">
        <v>18803.509999999998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f>14.4+80.35+30.79+1638.22+9.65</f>
        <v>1773.41</v>
      </c>
      <c r="C56" s="11"/>
    </row>
    <row r="57" spans="1:3" s="12" customFormat="1" ht="15.9" customHeight="1" x14ac:dyDescent="0.3">
      <c r="A57" s="51" t="s">
        <v>17</v>
      </c>
      <c r="B57" s="27">
        <v>32558.67</v>
      </c>
      <c r="C57" s="11"/>
    </row>
    <row r="58" spans="1:3" s="12" customFormat="1" ht="29.1" customHeight="1" x14ac:dyDescent="0.3">
      <c r="A58" s="51" t="s">
        <v>51</v>
      </c>
      <c r="B58" s="27">
        <v>0</v>
      </c>
      <c r="C58" s="11"/>
    </row>
    <row r="59" spans="1:3" s="12" customFormat="1" ht="15.9" customHeight="1" x14ac:dyDescent="0.3">
      <c r="A59" s="48" t="s">
        <v>50</v>
      </c>
      <c r="B59" s="27">
        <v>0</v>
      </c>
      <c r="C59" s="11"/>
    </row>
    <row r="60" spans="1:3" s="12" customFormat="1" ht="15.9" customHeight="1" x14ac:dyDescent="0.3">
      <c r="A60" s="48" t="s">
        <v>58</v>
      </c>
      <c r="B60" s="27">
        <v>0</v>
      </c>
      <c r="C60" s="11"/>
    </row>
    <row r="61" spans="1:3" s="12" customFormat="1" ht="15.9" customHeight="1" x14ac:dyDescent="0.3">
      <c r="A61" s="44" t="s">
        <v>52</v>
      </c>
      <c r="B61" s="36">
        <f>SUM(B52:B60)</f>
        <v>125437.62999999999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41</v>
      </c>
      <c r="B64" s="27">
        <v>0</v>
      </c>
      <c r="C64" s="13"/>
    </row>
    <row r="65" spans="1:4" s="12" customFormat="1" ht="15.9" customHeight="1" x14ac:dyDescent="0.3">
      <c r="A65" s="51" t="s">
        <v>19</v>
      </c>
      <c r="B65" s="27">
        <v>282184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40</v>
      </c>
      <c r="B67" s="27">
        <v>0</v>
      </c>
      <c r="C67" s="13"/>
    </row>
    <row r="68" spans="1:4" s="12" customFormat="1" ht="15.9" customHeight="1" x14ac:dyDescent="0.3">
      <c r="A68" s="44" t="s">
        <v>32</v>
      </c>
      <c r="B68" s="36">
        <f>SUM(B64:B67)</f>
        <v>282184</v>
      </c>
      <c r="C68" s="16"/>
    </row>
    <row r="69" spans="1:4" s="12" customFormat="1" ht="15.9" customHeight="1" x14ac:dyDescent="0.3">
      <c r="A69" s="44" t="s">
        <v>33</v>
      </c>
      <c r="B69" s="36">
        <f>B61+B68</f>
        <v>407621.63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46</v>
      </c>
      <c r="B73" s="27">
        <v>0</v>
      </c>
      <c r="C73" s="2"/>
    </row>
    <row r="74" spans="1:4" s="12" customFormat="1" ht="15.9" customHeight="1" x14ac:dyDescent="0.3">
      <c r="A74" s="54" t="s">
        <v>34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66</v>
      </c>
      <c r="B76" s="56"/>
      <c r="C76" s="10"/>
    </row>
    <row r="77" spans="1:4" s="12" customFormat="1" ht="15.9" customHeight="1" x14ac:dyDescent="0.3">
      <c r="A77" s="57" t="s">
        <v>23</v>
      </c>
      <c r="B77" s="34">
        <v>0</v>
      </c>
      <c r="C77" s="10"/>
    </row>
    <row r="78" spans="1:4" s="12" customFormat="1" ht="15.9" customHeight="1" x14ac:dyDescent="0.3">
      <c r="A78" s="57" t="s">
        <v>44</v>
      </c>
      <c r="B78" s="34">
        <f>10+10+10</f>
        <v>30</v>
      </c>
      <c r="C78" s="10"/>
      <c r="D78" s="21"/>
    </row>
    <row r="79" spans="1:4" s="12" customFormat="1" ht="15.9" customHeight="1" x14ac:dyDescent="0.3">
      <c r="A79" s="57" t="s">
        <v>45</v>
      </c>
      <c r="B79" s="34">
        <f>520.93+745997.61+5826.32</f>
        <v>752344.86</v>
      </c>
      <c r="C79" s="19"/>
    </row>
    <row r="80" spans="1:4" s="12" customFormat="1" ht="15.9" customHeight="1" x14ac:dyDescent="0.3">
      <c r="A80" s="54" t="s">
        <v>35</v>
      </c>
      <c r="B80" s="58">
        <f>(B29+B36)-(B69+B74)</f>
        <v>752374.86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56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53</v>
      </c>
      <c r="B85" s="58">
        <v>0</v>
      </c>
      <c r="C85" s="5"/>
      <c r="D85" s="2"/>
    </row>
    <row r="86" spans="1:5" s="12" customFormat="1" ht="15.9" customHeight="1" x14ac:dyDescent="0.3">
      <c r="A86" s="62" t="s">
        <v>27</v>
      </c>
      <c r="B86" s="63">
        <f>B83+B84+B85</f>
        <v>0</v>
      </c>
      <c r="C86" s="1"/>
      <c r="D86" s="2"/>
    </row>
    <row r="87" spans="1:5" s="12" customFormat="1" ht="34.200000000000003" customHeight="1" x14ac:dyDescent="0.3">
      <c r="A87" s="66" t="s">
        <v>73</v>
      </c>
      <c r="B87" s="67"/>
      <c r="C87" s="1"/>
      <c r="D87" s="2"/>
    </row>
    <row r="88" spans="1:5" s="1" customFormat="1" ht="15.75" customHeight="1" x14ac:dyDescent="0.3">
      <c r="A88" s="65"/>
      <c r="B88" s="71" t="s">
        <v>69</v>
      </c>
      <c r="C88" s="4"/>
      <c r="D88" s="2"/>
    </row>
    <row r="89" spans="1:5" s="1" customFormat="1" x14ac:dyDescent="0.3">
      <c r="A89" s="74"/>
      <c r="B89" s="74"/>
      <c r="D89" s="2"/>
    </row>
    <row r="90" spans="1:5" s="12" customFormat="1" x14ac:dyDescent="0.3">
      <c r="A90" s="1"/>
      <c r="B90" s="1"/>
      <c r="C90" s="1"/>
      <c r="D90" s="2"/>
    </row>
    <row r="91" spans="1:5" x14ac:dyDescent="0.3">
      <c r="A91" s="70" t="s">
        <v>59</v>
      </c>
    </row>
    <row r="95" spans="1:5" x14ac:dyDescent="0.3">
      <c r="A95" s="70" t="s">
        <v>60</v>
      </c>
    </row>
    <row r="99" spans="2:4" s="1" customFormat="1" ht="18" customHeight="1" x14ac:dyDescent="0.3">
      <c r="B99" s="20"/>
      <c r="D99" s="2"/>
    </row>
  </sheetData>
  <mergeCells count="6">
    <mergeCell ref="A89:B89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8" orientation="portrait" r:id="rId1"/>
  <drawing r:id="rId2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0/UJkeVejfsUvHJ1SOUAEimkkWSk1u7in6UFhuZWyQ8=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YMSlNUIyVpVt4sv0tul9xAtpzc95iw8SV6rze/11R0Q=</DigestValue>
    </Reference>
  </SignedInfo>
  <SignatureValue>V2z07saWp7eUVADoiYrvBpj1RYiPWsH2Nhn8JnAP7Ood/HqvQ1DHDnheVzGPDPQjDKo5FXNJlscn
Y4nVGT7TNvcnYujSw5NbqQNkyYWr66EHyGFAnUVoL9Gcm6n2JVYupXyrVRnHnhKJb8sIcI7vcvLz
mm25v24VEjLaK0OoUFXzGheP+iH5WDSWUE5zBJdxrg6xWXZf58IED9fbxde8vzK0ZaKWNbhh8wB+
IgKQdYYBQmHkG6M9snPugz+DMiduHyaVX4fd6UGXxfnemmX4z46aeLKRn+TNY93N8yTrf07SEakS
V/GRMQicxeqcbn9FI0YlJgnMcCb9iQp6RkAoZw==</SignatureValue>
  <KeyInfo>
    <X509Data>
      <X509Certificate>MIIHfDCCBWSgAwIBAgIUVSPs5R5f5TcjKAHfyhiXz7mqrbMwDQYJKoZIhvcNAQELBQAwejELMAkGA1UEBhMCQlIxEzARBgNVBAoTCklDUC1CcmFzaWwxNjA0BgNVBAsTLVNlY3JldGFyaWEgZGEgUmVjZWl0YSBGZWRlcmFsIGRvIEJyYXNpbCAtIFJGQjEeMBwGA1UEAxMVQUMgRElHSVRBTFNJR04gUkZCIEcyMB4XDTIyMTIxMzIwMDcxMVoXDTIzMTIxMzIwMDcxMVowgfQxCzAJBgNVBAYTAkJSMRMwEQYDVQQKEwpJQ1AtQnJhc2lsMTYwNAYDVQQLEy1TZWNyZXRhcmlhIGRhIFJlY2VpdGEgRmVkZXJhbCBkbyBCcmFzaWwgLSBSRkIxFTATBgNVBAsTDFJGQiBlLUNQRiBBMTEUMBIGA1UECxMLKEVNIEJSQU5DTykxFzAVBgNVBAsTDjM0MjEwODgzMDAwMTg2MRkwFwYDVQQLExB2aWRlb2NvbmZlcmVuY2lhMTcwNQYDVQQDEy5MVURNWUxMQSBCQVNUT1MgRSBCQVJCT1NBIE1BUVVFQVJBOjg4MTYzNjk1MTUzMIIBIjANBgkqhkiG9w0BAQEFAAOCAQ8AMIIBCgKCAQEArHBD/k+Mna8e+ni4yyU5ru6AP56KGhH+XVDUOr0tDXxtLVepDyRK/YYX9DMWh8M4ebqNVmqcuY0RdoKQHZUbdNtahjMictUrh4J4Sivcyb2hsSvWppLxrtN5jYF1CRcGl5QPZOc7j/DbbTPYF9zeRqr4WMTzuNU3QEZbrgZoZbzzULwhPG2WVHHcYoY7O3TdzEx1mcm428sDLrbGNtozud9ivHCDO/wRJdDUv+3SBrpB4Hs89GpjEiOSLJ9FQXVaWWO+2LI8qTGwRvRiM30dru/tzGPTCosxAiIw95Pm8BxbX5MpnJZCT6Nj4KAImOtwijYKQMLssJiECnjMmrOuk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HUdrjZVXzIwrorGvAsgsMb/CXfuHTSbq+Kg67M36f//VUQkAFn00Ko7phHi7nP9L0yCpmKn9S1BQZkarKuCU2jkRqHPtopc/GTQZU15vJFAeyC4JEQCEiqWmNXMTuhIUT2HmP1GMRv2xLygWhInVHprf7Q8eJM8yfrM/U+mYHRAT/mQg1Wu11/h1cMlBx6QhPxk5WrPg5AZyQEcbheBFjedy6rWqqY2jGHt7Qq47+nPE35C6C9XTu/VaCl7DNdXYUdEpFoZLSIOz8aHYiXkxelHxqDYz+0nlSNauAPuDSdJ7Y16Ux5nDzPmo3/f6y6ziTyRDaL5qa/ReiBgAkS+nhd0WmJrCZ0pXwYLN4QJAVNpzGrGRVl5o2igUrQE+paLXnR+KGHBBXlQV6rmm2/XNLHoeC6tT6rZFzMgsdlxcBtltQjS0H64Yu1QexHvnHDy8q99tAsFG6+jOz02yf7iNkwQASrx/610HxV8LLcvGdymAd2O5+d6uO91eWEilXpSkJ1ntnzB3eOeefn1X3xKgIMUTy9lNOkeh/1MXaZ8kDbzjHu5AWQjZDRR5TlX/3lMfSXPkgMb+TfQ2lCFGIbqhgEG3uT6qt/MKc2tmp7U5woj+XtDhIe4EJZzqUXrvgBmM8pSu+dXI5NNlMytbweIyDUMY7q8nlbJw+Q+vgVOzLJ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f3WvFLAoBbJSQqjI02hLgUplb+uazEJy869q4yuSDk8=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l/AjzjTqzNM8eAFkFDOvMTvWqhXBIByesfYXgQzVaVA=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mTKVHB4na53os70KmQ0s0ALc6ltXCPOPmqnK+myW5ro=</DigestValue>
      </Reference>
      <Reference URI="/xl/sharedStrings.xml?ContentType=application/vnd.openxmlformats-officedocument.spreadsheetml.sharedStrings+xml">
        <DigestMethod Algorithm="http://www.w3.org/2001/04/xmlenc#sha256"/>
        <DigestValue>gmz1YPbnbPQvocNc8LHP/oG/B8X3SANIlWRZ9moVdw0=</DigestValue>
      </Reference>
      <Reference URI="/xl/styles.xml?ContentType=application/vnd.openxmlformats-officedocument.spreadsheetml.styles+xml">
        <DigestMethod Algorithm="http://www.w3.org/2001/04/xmlenc#sha256"/>
        <DigestValue>ejCbhOU2FshfJ8YzZ5jhJeM3nfibWfrAuL06mcWuMvw=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rhYfoA8OfBKYZHPHmygjtXvmLGsKH5q8lr5IVFAbUHw=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7oRzk9uFiOO1ySstn4cwhNsshsBafYSVY/0Jzc03oPU=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2023-01-25T12:17:33Z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2023-01-25T12:17:33Z</xd:SigningTime>
          <xd:SigningCertificate>
            <xd:Cert>
              <xd:CertDigest>
                <DigestMethod Algorithm="http://www.w3.org/2001/04/xmlenc#sha256"/>
                <DigestValue>8wBs6JoPJqNfNuiPqgKQ5pzm1hor1TK+6hPVU2dlUgg=</DigestValue>
              </xd:CertDigest>
              <xd:IssuerSerial>
                <X509IssuerName>CN=AC DIGITALSIGN RFB G2, OU=Secretaria da Receita Federal do Brasil - RFB, O=ICP-Brasil, C=BR</X509IssuerName>
                <X509SerialNumber>486065378066491608798224516661413629323937230259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082022</vt:lpstr>
      <vt:lpstr>'082022'!Area_de_impressao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Windows User</cp:lastModifiedBy>
  <cp:lastPrinted>2022-09-26T14:55:23Z</cp:lastPrinted>
  <dcterms:created xsi:type="dcterms:W3CDTF">2021-09-23T15:15:02Z</dcterms:created>
  <dcterms:modified xsi:type="dcterms:W3CDTF">2023-01-24T20:35:03Z</dcterms:modified>
</cp:coreProperties>
</file>